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DFCA9A1-9191-4DE4-BEC9-FE55D84391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илова" sheetId="1" r:id="rId1"/>
  </sheets>
  <definedNames>
    <definedName name="_xlnm.Print_Area" localSheetId="0">'1-илова'!$A$1:$X$14</definedName>
  </definedNames>
  <calcPr calcId="191029" calcOnSave="0"/>
</workbook>
</file>

<file path=xl/calcChain.xml><?xml version="1.0" encoding="utf-8"?>
<calcChain xmlns="http://schemas.openxmlformats.org/spreadsheetml/2006/main">
  <c r="E14" i="1" l="1"/>
  <c r="E12" i="1"/>
  <c r="D12" i="1"/>
  <c r="J11" i="1"/>
  <c r="D14" i="1"/>
  <c r="W11" i="1"/>
  <c r="U18" i="1" l="1"/>
  <c r="T18" i="1"/>
  <c r="S18" i="1"/>
  <c r="R18" i="1"/>
  <c r="Q18" i="1"/>
  <c r="P18" i="1"/>
  <c r="E15" i="1" l="1"/>
  <c r="D15" i="1"/>
  <c r="E16" i="1" l="1"/>
  <c r="D16" i="1"/>
  <c r="F11" i="1" l="1"/>
  <c r="G11" i="1"/>
  <c r="H11" i="1"/>
  <c r="I11" i="1"/>
  <c r="K11" i="1"/>
  <c r="L11" i="1"/>
  <c r="M11" i="1"/>
  <c r="P11" i="1"/>
  <c r="Q11" i="1"/>
  <c r="R11" i="1"/>
  <c r="S11" i="1"/>
  <c r="T11" i="1"/>
  <c r="U11" i="1"/>
  <c r="V11" i="1"/>
  <c r="D11" i="1" l="1"/>
  <c r="E11" i="1"/>
</calcChain>
</file>

<file path=xl/sharedStrings.xml><?xml version="1.0" encoding="utf-8"?>
<sst xmlns="http://schemas.openxmlformats.org/spreadsheetml/2006/main" count="44" uniqueCount="26">
  <si>
    <t>№</t>
  </si>
  <si>
    <t>Шундан:</t>
  </si>
  <si>
    <t>Электрон дўкон орқали</t>
  </si>
  <si>
    <t>Электрон аукцион орқали</t>
  </si>
  <si>
    <t xml:space="preserve">Ягона етказиб берувчилар билан </t>
  </si>
  <si>
    <t xml:space="preserve">Сони </t>
  </si>
  <si>
    <t>Суммаси</t>
  </si>
  <si>
    <t>Жами</t>
  </si>
  <si>
    <t>Тўғидан-тўғри</t>
  </si>
  <si>
    <t>2-илова</t>
  </si>
  <si>
    <t>Миллий дўкон орқали</t>
  </si>
  <si>
    <t>Буюртмачи номи</t>
  </si>
  <si>
    <r>
      <t xml:space="preserve">Махсус савдо майдончаларидаги электрон биржа савдолари орқали
</t>
    </r>
    <r>
      <rPr>
        <i/>
        <sz val="10"/>
        <rFont val="Arial"/>
        <family val="2"/>
        <charset val="204"/>
      </rPr>
      <t>(СПОТ,yarmarka.uzex.uz ва бошқалар)</t>
    </r>
  </si>
  <si>
    <r>
      <t xml:space="preserve">Кооперация портали орқали
</t>
    </r>
    <r>
      <rPr>
        <i/>
        <sz val="10"/>
        <rFont val="Arial"/>
        <family val="2"/>
        <charset val="204"/>
      </rPr>
      <t>(cooperation.uz)</t>
    </r>
  </si>
  <si>
    <r>
      <t xml:space="preserve">Шаффоф қурилиш орқали
</t>
    </r>
    <r>
      <rPr>
        <i/>
        <sz val="10"/>
        <rFont val="Arial"/>
        <family val="2"/>
        <charset val="204"/>
      </rPr>
      <t>(tender.mc.uz)</t>
    </r>
  </si>
  <si>
    <t>сўм эквивалентида</t>
  </si>
  <si>
    <t>Таклиф сўрови</t>
  </si>
  <si>
    <t>Капитал қурилиш дирекцияси</t>
  </si>
  <si>
    <t>"Ўзтемирйўлҳисоб" бошқармаси</t>
  </si>
  <si>
    <t>Ишларни бошқариш дирекцияси</t>
  </si>
  <si>
    <t>Ахборот таҳлилий-медиа маркази</t>
  </si>
  <si>
    <t>Ахборот ҳисоблаш маркази</t>
  </si>
  <si>
    <t>Харидлар ва таъминотни бошқариш департаменти</t>
  </si>
  <si>
    <t>"Темирйўлёнилғитаъмин"</t>
  </si>
  <si>
    <t>"Ўзбекистон темир йўллари" АЖ томонидан  2026 йил январ-июнь ой давомида амалга оширилган давлат харидлари (турлари кесимида)
МАЪЛУМОТ</t>
  </si>
  <si>
    <t>Шартномалар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</si>
</sst>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_-* #,##0.00\ _s_o_ʻ_m_-;\-* #,##0.00\ _s_o_ʻ_m_-;_-* &quot;-&quot;??\ _s_o_ʻ_m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i/>
      <sz val="10"/>
      <name val="Arial"/>
      <family val="2"/>
      <charset val="204"/>
    </font>
    <font>
      <b/>
      <sz val="14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/>
    </xf>
    <xf numFmtId="166" fontId="8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/>
    </xf>
    <xf numFmtId="0" fontId="8" fillId="5" borderId="0" xfId="0" applyFont="1" applyFill="1"/>
    <xf numFmtId="0" fontId="8" fillId="3" borderId="0" xfId="0" applyFont="1" applyFill="1"/>
    <xf numFmtId="0" fontId="8" fillId="4" borderId="0" xfId="0" applyFont="1" applyFill="1"/>
    <xf numFmtId="0" fontId="8" fillId="6" borderId="0" xfId="0" applyFont="1" applyFill="1"/>
    <xf numFmtId="164" fontId="9" fillId="0" borderId="0" xfId="0" applyNumberFormat="1" applyFont="1" applyAlignment="1">
      <alignment horizontal="center" vertical="center"/>
    </xf>
    <xf numFmtId="0" fontId="9" fillId="0" borderId="0" xfId="0" applyFont="1"/>
    <xf numFmtId="166" fontId="9" fillId="0" borderId="0" xfId="0" applyNumberFormat="1" applyFont="1"/>
    <xf numFmtId="164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 wrapText="1"/>
    </xf>
    <xf numFmtId="165" fontId="6" fillId="7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</cellXfs>
  <cellStyles count="6">
    <cellStyle name="Обычный" xfId="0" builtinId="0"/>
    <cellStyle name="Обычный 2" xfId="3" xr:uid="{00000000-0005-0000-0000-000002000000}"/>
    <cellStyle name="Финансовый" xfId="1" builtinId="3"/>
    <cellStyle name="Финансовый 2" xfId="2" xr:uid="{00000000-0005-0000-0000-000004000000}"/>
    <cellStyle name="Финансовый 2 2" xfId="4" xr:uid="{00000000-0005-0000-0000-000005000000}"/>
    <cellStyle name="Финансовый 2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B33"/>
  <sheetViews>
    <sheetView tabSelected="1" zoomScale="85" zoomScaleNormal="85" zoomScaleSheetLayoutView="85" workbookViewId="0">
      <selection activeCell="G26" sqref="G26"/>
    </sheetView>
  </sheetViews>
  <sheetFormatPr defaultColWidth="9.140625" defaultRowHeight="15" x14ac:dyDescent="0.2"/>
  <cols>
    <col min="1" max="1" width="0.85546875" style="3" customWidth="1"/>
    <col min="2" max="2" width="2.85546875" style="3" bestFit="1" customWidth="1"/>
    <col min="3" max="3" width="28.140625" style="4" customWidth="1"/>
    <col min="4" max="4" width="9.7109375" style="3" customWidth="1"/>
    <col min="5" max="5" width="20.85546875" style="3" customWidth="1"/>
    <col min="6" max="6" width="9.140625" style="3"/>
    <col min="7" max="7" width="19.5703125" style="7" customWidth="1"/>
    <col min="8" max="8" width="8.7109375" style="3" customWidth="1"/>
    <col min="9" max="9" width="19" style="7" customWidth="1"/>
    <col min="10" max="10" width="9.140625" style="3"/>
    <col min="11" max="11" width="20" style="7" customWidth="1"/>
    <col min="12" max="12" width="9.5703125" style="3" customWidth="1"/>
    <col min="13" max="13" width="19.7109375" style="7" customWidth="1"/>
    <col min="14" max="14" width="9.42578125" style="3" customWidth="1"/>
    <col min="15" max="15" width="19.7109375" style="7" customWidth="1"/>
    <col min="16" max="16" width="10" style="3" customWidth="1"/>
    <col min="17" max="17" width="19" style="7" customWidth="1"/>
    <col min="18" max="18" width="9" style="7" customWidth="1"/>
    <col min="19" max="19" width="21" style="7" customWidth="1"/>
    <col min="20" max="20" width="8.7109375" style="3" customWidth="1"/>
    <col min="21" max="21" width="17.140625" style="7" customWidth="1"/>
    <col min="22" max="22" width="9" style="3" customWidth="1"/>
    <col min="23" max="23" width="19.42578125" style="7" customWidth="1"/>
    <col min="24" max="24" width="5" style="3" customWidth="1"/>
    <col min="25" max="16384" width="9.140625" style="3"/>
  </cols>
  <sheetData>
    <row r="2" spans="1:54" x14ac:dyDescent="0.2">
      <c r="V2" s="30" t="s">
        <v>9</v>
      </c>
      <c r="W2" s="30"/>
    </row>
    <row r="3" spans="1:54" ht="14.25" x14ac:dyDescent="0.2">
      <c r="B3" s="1"/>
      <c r="C3" s="5"/>
      <c r="D3" s="2"/>
      <c r="E3" s="2"/>
      <c r="F3" s="2"/>
      <c r="G3" s="6"/>
      <c r="H3" s="2"/>
      <c r="I3" s="6"/>
      <c r="J3" s="2"/>
      <c r="K3" s="6"/>
      <c r="L3" s="2"/>
      <c r="M3" s="6"/>
      <c r="N3" s="2"/>
      <c r="O3" s="6"/>
      <c r="P3" s="2"/>
      <c r="Q3" s="6"/>
      <c r="R3" s="6"/>
      <c r="S3" s="6"/>
      <c r="T3" s="2"/>
      <c r="U3" s="6"/>
      <c r="V3" s="2"/>
      <c r="W3" s="6"/>
    </row>
    <row r="4" spans="1:54" ht="48" customHeight="1" x14ac:dyDescent="0.2">
      <c r="B4" s="32" t="s">
        <v>24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54" ht="15.75" x14ac:dyDescent="0.2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54" ht="15.75" x14ac:dyDescent="0.2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54" s="9" customFormat="1" ht="28.5" customHeight="1" x14ac:dyDescent="0.25">
      <c r="B7" s="1"/>
      <c r="C7" s="5"/>
      <c r="D7" s="2"/>
      <c r="E7" s="2"/>
      <c r="F7" s="2"/>
      <c r="G7" s="6"/>
      <c r="H7" s="2"/>
      <c r="I7" s="6"/>
      <c r="J7" s="2"/>
      <c r="K7" s="6"/>
      <c r="L7" s="2"/>
      <c r="M7" s="6"/>
      <c r="N7" s="2"/>
      <c r="O7" s="6"/>
      <c r="P7" s="2"/>
      <c r="Q7" s="6"/>
      <c r="R7" s="6"/>
      <c r="S7" s="6"/>
      <c r="T7" s="2"/>
      <c r="U7" s="6"/>
      <c r="V7" s="30" t="s">
        <v>15</v>
      </c>
      <c r="W7" s="30"/>
    </row>
    <row r="8" spans="1:54" ht="15" customHeight="1" x14ac:dyDescent="0.2">
      <c r="B8" s="33" t="s">
        <v>0</v>
      </c>
      <c r="C8" s="35" t="s">
        <v>11</v>
      </c>
      <c r="D8" s="31" t="s">
        <v>25</v>
      </c>
      <c r="E8" s="31"/>
      <c r="F8" s="34" t="s">
        <v>1</v>
      </c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54" ht="80.25" customHeight="1" x14ac:dyDescent="0.2">
      <c r="B9" s="33"/>
      <c r="C9" s="35"/>
      <c r="D9" s="31"/>
      <c r="E9" s="31"/>
      <c r="F9" s="31" t="s">
        <v>2</v>
      </c>
      <c r="G9" s="31"/>
      <c r="H9" s="31" t="s">
        <v>10</v>
      </c>
      <c r="I9" s="31"/>
      <c r="J9" s="31" t="s">
        <v>3</v>
      </c>
      <c r="K9" s="31"/>
      <c r="L9" s="31" t="s">
        <v>13</v>
      </c>
      <c r="M9" s="31"/>
      <c r="N9" s="31" t="s">
        <v>14</v>
      </c>
      <c r="O9" s="31"/>
      <c r="P9" s="31" t="s">
        <v>12</v>
      </c>
      <c r="Q9" s="31"/>
      <c r="R9" s="31" t="s">
        <v>16</v>
      </c>
      <c r="S9" s="31"/>
      <c r="T9" s="31" t="s">
        <v>4</v>
      </c>
      <c r="U9" s="31"/>
      <c r="V9" s="31" t="s">
        <v>8</v>
      </c>
      <c r="W9" s="31"/>
    </row>
    <row r="10" spans="1:54" ht="21.75" customHeight="1" x14ac:dyDescent="0.2">
      <c r="B10" s="33"/>
      <c r="C10" s="35"/>
      <c r="D10" s="13" t="s">
        <v>5</v>
      </c>
      <c r="E10" s="13" t="s">
        <v>6</v>
      </c>
      <c r="F10" s="13" t="s">
        <v>5</v>
      </c>
      <c r="G10" s="14" t="s">
        <v>6</v>
      </c>
      <c r="H10" s="13" t="s">
        <v>5</v>
      </c>
      <c r="I10" s="14" t="s">
        <v>6</v>
      </c>
      <c r="J10" s="13" t="s">
        <v>5</v>
      </c>
      <c r="K10" s="14" t="s">
        <v>6</v>
      </c>
      <c r="L10" s="13" t="s">
        <v>5</v>
      </c>
      <c r="M10" s="14" t="s">
        <v>6</v>
      </c>
      <c r="N10" s="13" t="s">
        <v>5</v>
      </c>
      <c r="O10" s="14" t="s">
        <v>6</v>
      </c>
      <c r="P10" s="13" t="s">
        <v>5</v>
      </c>
      <c r="Q10" s="14" t="s">
        <v>6</v>
      </c>
      <c r="R10" s="13" t="s">
        <v>5</v>
      </c>
      <c r="S10" s="14" t="s">
        <v>6</v>
      </c>
      <c r="T10" s="13" t="s">
        <v>5</v>
      </c>
      <c r="U10" s="14" t="s">
        <v>6</v>
      </c>
      <c r="V10" s="13" t="s">
        <v>5</v>
      </c>
      <c r="W10" s="14" t="s">
        <v>6</v>
      </c>
    </row>
    <row r="11" spans="1:54" ht="34.5" customHeight="1" x14ac:dyDescent="0.2">
      <c r="B11" s="27"/>
      <c r="C11" s="26" t="s">
        <v>7</v>
      </c>
      <c r="D11" s="28">
        <f>F11+H11+J11+L11+P11+R11+T11+V11</f>
        <v>2786</v>
      </c>
      <c r="E11" s="29">
        <f>G11+I11+K11+M11+Q11+S11+U11+W11</f>
        <v>4581515325165.1504</v>
      </c>
      <c r="F11" s="28">
        <f t="shared" ref="F11:V11" si="0">+SUM(F12:F21)</f>
        <v>1553</v>
      </c>
      <c r="G11" s="29">
        <f t="shared" si="0"/>
        <v>231457018115.28998</v>
      </c>
      <c r="H11" s="28">
        <f t="shared" si="0"/>
        <v>264</v>
      </c>
      <c r="I11" s="29">
        <f t="shared" si="0"/>
        <v>3481547192.71</v>
      </c>
      <c r="J11" s="28">
        <f t="shared" si="0"/>
        <v>73</v>
      </c>
      <c r="K11" s="29">
        <f t="shared" si="0"/>
        <v>85057388929.429993</v>
      </c>
      <c r="L11" s="28">
        <f t="shared" si="0"/>
        <v>447</v>
      </c>
      <c r="M11" s="29">
        <f t="shared" si="0"/>
        <v>653399448270.78003</v>
      </c>
      <c r="N11" s="28"/>
      <c r="O11" s="29"/>
      <c r="P11" s="28">
        <f t="shared" si="0"/>
        <v>70</v>
      </c>
      <c r="Q11" s="29">
        <f t="shared" si="0"/>
        <v>56840756977</v>
      </c>
      <c r="R11" s="28">
        <f t="shared" si="0"/>
        <v>101</v>
      </c>
      <c r="S11" s="29">
        <f t="shared" si="0"/>
        <v>3151918512136.3301</v>
      </c>
      <c r="T11" s="28">
        <f t="shared" si="0"/>
        <v>86</v>
      </c>
      <c r="U11" s="29">
        <f t="shared" si="0"/>
        <v>6670507264.8600006</v>
      </c>
      <c r="V11" s="28">
        <f t="shared" si="0"/>
        <v>192</v>
      </c>
      <c r="W11" s="29">
        <f>W12+W13+W14+W15+W16+W17+W18</f>
        <v>392690146278.75</v>
      </c>
      <c r="Y11" s="7"/>
    </row>
    <row r="12" spans="1:54" s="18" customFormat="1" ht="34.5" customHeight="1" x14ac:dyDescent="0.2">
      <c r="A12" s="3"/>
      <c r="B12" s="11">
        <v>1</v>
      </c>
      <c r="C12" s="23" t="s">
        <v>20</v>
      </c>
      <c r="D12" s="36">
        <f>F12+L12+V12</f>
        <v>24</v>
      </c>
      <c r="E12" s="37">
        <f>G12+M12+W12</f>
        <v>9548232320</v>
      </c>
      <c r="F12" s="36">
        <v>5</v>
      </c>
      <c r="G12" s="37">
        <v>159913920</v>
      </c>
      <c r="H12" s="36"/>
      <c r="I12" s="15"/>
      <c r="J12" s="36"/>
      <c r="K12" s="15"/>
      <c r="L12" s="36">
        <v>1</v>
      </c>
      <c r="M12" s="37">
        <v>200000000</v>
      </c>
      <c r="N12" s="36"/>
      <c r="O12" s="15"/>
      <c r="P12" s="36"/>
      <c r="Q12" s="15"/>
      <c r="R12" s="36"/>
      <c r="S12" s="15"/>
      <c r="T12" s="36"/>
      <c r="U12" s="15"/>
      <c r="V12" s="36">
        <v>18</v>
      </c>
      <c r="W12" s="38">
        <v>9188318400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54" s="16" customFormat="1" ht="24.75" customHeight="1" x14ac:dyDescent="0.2">
      <c r="A13" s="3"/>
      <c r="B13" s="11">
        <v>2</v>
      </c>
      <c r="C13" s="24" t="s">
        <v>21</v>
      </c>
      <c r="D13" s="36">
        <v>115</v>
      </c>
      <c r="E13" s="37">
        <v>5141568349.7200003</v>
      </c>
      <c r="F13" s="36">
        <v>50</v>
      </c>
      <c r="G13" s="37">
        <v>1254586028.6800001</v>
      </c>
      <c r="H13" s="36">
        <v>3</v>
      </c>
      <c r="I13" s="37">
        <v>7840000</v>
      </c>
      <c r="J13" s="36"/>
      <c r="K13" s="15"/>
      <c r="L13" s="36">
        <v>38</v>
      </c>
      <c r="M13" s="37">
        <v>79045908</v>
      </c>
      <c r="N13" s="36"/>
      <c r="O13" s="15"/>
      <c r="P13" s="36"/>
      <c r="Q13" s="15"/>
      <c r="R13" s="36">
        <v>2</v>
      </c>
      <c r="S13" s="37">
        <v>32640000</v>
      </c>
      <c r="T13" s="36">
        <v>11</v>
      </c>
      <c r="U13" s="37">
        <v>3516141813.04</v>
      </c>
      <c r="V13" s="36">
        <v>11</v>
      </c>
      <c r="W13" s="38">
        <v>251314600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1:54" s="17" customFormat="1" ht="28.5" x14ac:dyDescent="0.2">
      <c r="A14" s="3"/>
      <c r="B14" s="10">
        <v>3</v>
      </c>
      <c r="C14" s="24" t="s">
        <v>17</v>
      </c>
      <c r="D14" s="36">
        <f>F14+H14+L14+R14+T14+V14</f>
        <v>210</v>
      </c>
      <c r="E14" s="37">
        <f>G14+I14+M14+S14+U14+W14</f>
        <v>3268167515243.9204</v>
      </c>
      <c r="F14" s="36">
        <v>37</v>
      </c>
      <c r="G14" s="37">
        <v>1006861778.4</v>
      </c>
      <c r="H14" s="36">
        <v>1</v>
      </c>
      <c r="I14" s="37">
        <v>36000000</v>
      </c>
      <c r="J14" s="36"/>
      <c r="K14" s="15"/>
      <c r="L14" s="36">
        <v>14</v>
      </c>
      <c r="M14" s="37">
        <v>3496296000.0100002</v>
      </c>
      <c r="N14" s="36">
        <v>1</v>
      </c>
      <c r="O14" s="37">
        <v>180205117687</v>
      </c>
      <c r="P14" s="36"/>
      <c r="Q14" s="15"/>
      <c r="R14" s="36">
        <v>74</v>
      </c>
      <c r="S14" s="37">
        <v>2887315980044.3301</v>
      </c>
      <c r="T14" s="36">
        <v>25</v>
      </c>
      <c r="U14" s="37">
        <v>2464304351.48</v>
      </c>
      <c r="V14" s="36">
        <v>59</v>
      </c>
      <c r="W14" s="38">
        <v>373848073069.70001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54" s="19" customFormat="1" ht="28.5" x14ac:dyDescent="0.2">
      <c r="A15" s="3"/>
      <c r="B15" s="10">
        <v>4</v>
      </c>
      <c r="C15" s="24" t="s">
        <v>22</v>
      </c>
      <c r="D15" s="36">
        <f>F15+H15+J15+L15+P15+V15</f>
        <v>825</v>
      </c>
      <c r="E15" s="37">
        <f>G15+I15+K15+M15+Q15+W15</f>
        <v>945896583488.45996</v>
      </c>
      <c r="F15" s="36">
        <v>193</v>
      </c>
      <c r="G15" s="37">
        <v>206383951103.16</v>
      </c>
      <c r="H15" s="36">
        <v>180</v>
      </c>
      <c r="I15" s="37">
        <v>2545804000</v>
      </c>
      <c r="J15" s="36">
        <v>72</v>
      </c>
      <c r="K15" s="37">
        <v>84976553629.429993</v>
      </c>
      <c r="L15" s="36">
        <v>353</v>
      </c>
      <c r="M15" s="37">
        <v>647486195625.87</v>
      </c>
      <c r="N15" s="36"/>
      <c r="O15" s="15"/>
      <c r="P15" s="36">
        <v>21</v>
      </c>
      <c r="Q15" s="37">
        <v>3505815130</v>
      </c>
      <c r="R15" s="36"/>
      <c r="S15" s="37"/>
      <c r="T15" s="36"/>
      <c r="U15" s="37"/>
      <c r="V15" s="36">
        <v>6</v>
      </c>
      <c r="W15" s="38">
        <v>998264000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s="17" customFormat="1" ht="28.5" x14ac:dyDescent="0.2">
      <c r="A16" s="3"/>
      <c r="B16" s="10">
        <v>5</v>
      </c>
      <c r="C16" s="24" t="s">
        <v>18</v>
      </c>
      <c r="D16" s="36">
        <f>F16+H16+J16+R16+T16+V16</f>
        <v>259</v>
      </c>
      <c r="E16" s="37">
        <f>G16+I16+K16+S16+U16+W16</f>
        <v>4472876898.2399998</v>
      </c>
      <c r="F16" s="36">
        <v>192</v>
      </c>
      <c r="G16" s="37">
        <v>1947050021.6900001</v>
      </c>
      <c r="H16" s="36">
        <v>42</v>
      </c>
      <c r="I16" s="37">
        <v>309576272.68000001</v>
      </c>
      <c r="J16" s="36">
        <v>1</v>
      </c>
      <c r="K16" s="37">
        <v>80835300</v>
      </c>
      <c r="L16" s="36"/>
      <c r="M16" s="37"/>
      <c r="N16" s="36"/>
      <c r="O16" s="15"/>
      <c r="P16" s="36"/>
      <c r="Q16" s="37"/>
      <c r="R16" s="36">
        <v>2</v>
      </c>
      <c r="S16" s="37">
        <v>50000000</v>
      </c>
      <c r="T16" s="36">
        <v>3</v>
      </c>
      <c r="U16" s="37">
        <v>58762000</v>
      </c>
      <c r="V16" s="36">
        <v>19</v>
      </c>
      <c r="W16" s="38">
        <v>2026653303.8699999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54" s="12" customFormat="1" ht="28.5" x14ac:dyDescent="0.2">
      <c r="B17" s="12">
        <v>6</v>
      </c>
      <c r="C17" s="25" t="s">
        <v>19</v>
      </c>
      <c r="D17" s="36">
        <v>917</v>
      </c>
      <c r="E17" s="37">
        <v>16565932036.73</v>
      </c>
      <c r="F17" s="36">
        <v>847</v>
      </c>
      <c r="G17" s="37">
        <v>11887237699.299999</v>
      </c>
      <c r="H17" s="36">
        <v>25</v>
      </c>
      <c r="I17" s="37">
        <v>370500680</v>
      </c>
      <c r="J17" s="36"/>
      <c r="K17" s="15"/>
      <c r="L17" s="36">
        <v>22</v>
      </c>
      <c r="M17" s="37">
        <v>1087354000.01</v>
      </c>
      <c r="N17" s="36"/>
      <c r="O17" s="15"/>
      <c r="P17" s="36"/>
      <c r="Q17" s="37"/>
      <c r="R17" s="36"/>
      <c r="S17" s="37"/>
      <c r="T17" s="36"/>
      <c r="U17" s="37"/>
      <c r="V17" s="36">
        <v>23</v>
      </c>
      <c r="W17" s="38">
        <v>3220839657.4200001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</row>
    <row r="18" spans="1:54" s="19" customFormat="1" ht="27.75" customHeight="1" x14ac:dyDescent="0.2">
      <c r="A18" s="3"/>
      <c r="B18" s="10">
        <v>7</v>
      </c>
      <c r="C18" s="24" t="s">
        <v>23</v>
      </c>
      <c r="D18" s="36">
        <v>436</v>
      </c>
      <c r="E18" s="37">
        <v>331722616828.08002</v>
      </c>
      <c r="F18" s="36">
        <v>229</v>
      </c>
      <c r="G18" s="37">
        <v>8817417564.0599995</v>
      </c>
      <c r="H18" s="36">
        <v>13</v>
      </c>
      <c r="I18" s="37">
        <v>211826240.03</v>
      </c>
      <c r="J18" s="36"/>
      <c r="K18" s="15"/>
      <c r="L18" s="36">
        <v>19</v>
      </c>
      <c r="M18" s="37">
        <v>1050556736.89</v>
      </c>
      <c r="N18" s="36"/>
      <c r="O18" s="15"/>
      <c r="P18" s="36">
        <f>30+19</f>
        <v>49</v>
      </c>
      <c r="Q18" s="37">
        <f>19230417932+34104523915</f>
        <v>53334941847</v>
      </c>
      <c r="R18" s="36">
        <f>2+8+6+7</f>
        <v>23</v>
      </c>
      <c r="S18" s="37">
        <f>70000000+117038076000+50789686432+96622129660</f>
        <v>264519892092</v>
      </c>
      <c r="T18" s="36">
        <f>36+9+2</f>
        <v>47</v>
      </c>
      <c r="U18" s="37">
        <f>562442132.87+63651001.39+5205966.08</f>
        <v>631299100.34000003</v>
      </c>
      <c r="V18" s="36">
        <v>56</v>
      </c>
      <c r="W18" s="38">
        <v>3156683247.7600002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</row>
    <row r="21" spans="1:54" x14ac:dyDescent="0.2">
      <c r="D21" s="7"/>
      <c r="E21" s="7"/>
    </row>
    <row r="25" spans="1:54" x14ac:dyDescent="0.25">
      <c r="C25" s="20"/>
      <c r="F25" s="21"/>
      <c r="G25" s="22"/>
    </row>
    <row r="26" spans="1:54" x14ac:dyDescent="0.25">
      <c r="C26" s="20"/>
      <c r="F26" s="21"/>
      <c r="G26" s="22"/>
    </row>
    <row r="27" spans="1:54" x14ac:dyDescent="0.25">
      <c r="F27" s="21"/>
      <c r="G27" s="22"/>
    </row>
    <row r="28" spans="1:54" x14ac:dyDescent="0.25">
      <c r="F28" s="21"/>
      <c r="G28" s="22"/>
    </row>
    <row r="29" spans="1:54" x14ac:dyDescent="0.25">
      <c r="F29" s="21"/>
      <c r="G29" s="22"/>
    </row>
    <row r="30" spans="1:54" x14ac:dyDescent="0.25">
      <c r="F30" s="21"/>
      <c r="G30" s="22"/>
    </row>
    <row r="31" spans="1:54" x14ac:dyDescent="0.25">
      <c r="F31" s="21"/>
      <c r="G31" s="22"/>
    </row>
    <row r="32" spans="1:54" x14ac:dyDescent="0.25">
      <c r="F32" s="21"/>
      <c r="G32" s="22"/>
    </row>
    <row r="33" spans="6:7" x14ac:dyDescent="0.25">
      <c r="F33" s="21"/>
      <c r="G33" s="22"/>
    </row>
  </sheetData>
  <mergeCells count="16">
    <mergeCell ref="V2:W2"/>
    <mergeCell ref="V7:W7"/>
    <mergeCell ref="T9:U9"/>
    <mergeCell ref="V9:W9"/>
    <mergeCell ref="B4:W4"/>
    <mergeCell ref="B8:B10"/>
    <mergeCell ref="F9:G9"/>
    <mergeCell ref="H9:I9"/>
    <mergeCell ref="J9:K9"/>
    <mergeCell ref="L9:M9"/>
    <mergeCell ref="F8:W8"/>
    <mergeCell ref="N9:O9"/>
    <mergeCell ref="P9:Q9"/>
    <mergeCell ref="R9:S9"/>
    <mergeCell ref="D8:E9"/>
    <mergeCell ref="C8:C10"/>
  </mergeCells>
  <printOptions horizontalCentered="1"/>
  <pageMargins left="0.19685039370078741" right="0.19685039370078741" top="0.59055118110236227" bottom="0.19685039370078741" header="0" footer="0"/>
  <pageSetup paperSize="9" scale="45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1-илова</vt:lpstr>
      <vt:lpstr>'1-илова'!Область_печати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17A04_KBK_1</dc:creator>
  <cp:lastModifiedBy>hp</cp:lastModifiedBy>
  <cp:lastPrinted>2026-07-09T05:21:30Z</cp:lastPrinted>
  <dcterms:created xsi:type="dcterms:W3CDTF">2019-09-10T10:36:15Z</dcterms:created>
  <dcterms:modified xsi:type="dcterms:W3CDTF">2026-07-09T06:36:18Z</dcterms:modified>
</cp:coreProperties>
</file>